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<sst xmlns="http://schemas.openxmlformats.org/spreadsheetml/2006/main" count="124" uniqueCount="121">
  <si>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</si>
  <si>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</si>
  <si>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</si>
  <si>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</si>
  <si>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</si>
  <si>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</si>
  <si>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</si>
  <si>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</si>
  <si>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</si>
  <si>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</si>
  <si>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</si>
  <si>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</si>
  <si>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</si>
  <si>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</si>
  <si>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</si>
  <si>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</si>
  <si>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</si>
  <si>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</si>
  <si>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</si>
  <si>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</si>
  <si>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</si>
  <si>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</si>
  <si>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</si>
  <si>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</si>
  <si>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</si>
  <si>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</si>
  <si>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</si>
  <si>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</si>
  <si>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</si>
  <si>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</si>
  <si>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</si>
  <si>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</si>
  <si>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</si>
  <si>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</si>
  <si>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</si>
  <si>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</si>
  <si>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</si>
  <si>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</si>
  <si>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</si>
  <si>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</si>
  <si>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</si>
  <si>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</si>
  <si>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</si>
  <si>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</si>
  <si>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</si>
  <si>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</si>
  <si>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</si>
  <si>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</si>
  <si>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</si>
  <si>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</si>
  <si>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</si>
  <si>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</si>
  <si>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</si>
  <si>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</si>
  <si>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</si>
  <si>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</si>
  <si>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</si>
  <si>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</si>
  <si>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</si>
  <si>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</si>
  <si>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</si>
  <si>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</si>
  <si>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</si>
  <si>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</si>
  <si>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</si>
  <si>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</si>
  <si>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</si>
  <si>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</si>
  <si>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</si>
  <si>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</si>
  <si>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</si>
  <si>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</si>
  <si>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</si>
  <si>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</si>
  <si>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</si>
  <si>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</si>
  <si>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</si>
  <si>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</si>
  <si>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</si>
  <si>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</si>
  <si>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</si>
  <si>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</si>
  <si>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</si>
  <si>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</si>
  <si>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</si>
  <si>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</si>
  <si>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</si>
  <si>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</si>
  <si>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</si>
  <si>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</si>
  <si>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</si>
  <si>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</si>
  <si>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</si>
  <si>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</si>
  <si>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</si>
  <si>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</si>
  <si>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</si>
  <si>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</si>
  <si>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</si>
  <si>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</si>
  <si>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</si>
  <si>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</si>
  <si>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</si>
  <si>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</si>
  <si>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</si>
  <si>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</si>
  <si>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</si>
  <si>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</si>
  <si>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</si>
  <si>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</si>
  <si>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</si>
  <si>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</si>
  <si>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</si>
  <si>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</si>
  <si>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</si>
  <si>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</si>
  <si>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</si>
  <si>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</si>
  <si>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</si>
  <si>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Профінансовано станом на 26.10.16</t>
  </si>
  <si>
    <t>m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</si>
</sst>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40" sqref="H40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30" width="0" style="7" hidden="1" customWidth="1"/>
    <col min="31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119</v>
      </c>
      <c r="I4" s="84" t="s">
        <v>40</v>
      </c>
      <c r="J4" s="84" t="s">
        <v>114</v>
      </c>
      <c r="K4" s="89" t="s">
        <v>115</v>
      </c>
      <c r="L4" s="84" t="s">
        <v>41</v>
      </c>
      <c r="M4" s="84" t="s">
        <v>42</v>
      </c>
      <c r="N4" s="84" t="s">
        <v>43</v>
      </c>
      <c r="O4" s="84" t="s">
        <v>44</v>
      </c>
      <c r="P4" s="84" t="s">
        <v>45</v>
      </c>
      <c r="Q4" s="84" t="s">
        <v>46</v>
      </c>
      <c r="R4" s="84" t="s">
        <v>47</v>
      </c>
      <c r="S4" s="84" t="s">
        <v>48</v>
      </c>
      <c r="T4" s="84" t="s">
        <v>49</v>
      </c>
      <c r="U4" s="84" t="s">
        <v>50</v>
      </c>
      <c r="V4" s="84" t="s">
        <v>51</v>
      </c>
      <c r="W4" s="84" t="s">
        <v>52</v>
      </c>
      <c r="X4" s="84" t="s">
        <v>53</v>
      </c>
    </row>
    <row r="5" spans="1:26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Z5" s="55" t="s">
        <v>117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120</v>
      </c>
      <c r="B7" s="87"/>
      <c r="C7" s="87"/>
      <c r="D7" s="87"/>
      <c r="E7" s="87"/>
      <c r="F7" s="87"/>
      <c r="G7" s="87"/>
      <c r="H7" s="87"/>
      <c r="I7" s="88"/>
      <c r="J7" s="66"/>
      <c r="K7" s="50"/>
      <c r="Y7" s="69"/>
    </row>
    <row r="8" spans="1:25" ht="37.5" customHeight="1">
      <c r="A8" s="17">
        <v>1</v>
      </c>
      <c r="B8" s="18"/>
      <c r="C8" s="19" t="s">
        <v>15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129830608.14999999</v>
      </c>
      <c r="I8" s="70">
        <f>H8/D8*100</f>
        <v>83.45588530774518</v>
      </c>
      <c r="J8" s="70">
        <f>H8/(L8+M8+N8+O8+P8+Q8+R8+U8+N25+O25+P25+Q25+R25+S8+S25+T8+T25+U25)*100</f>
        <v>89.40243821046359</v>
      </c>
      <c r="K8" s="63">
        <f>K9+K17</f>
        <v>4293621.7299999995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">
      <c r="A9" s="1"/>
      <c r="B9" s="21"/>
      <c r="C9" s="22" t="s">
        <v>16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32208842.200000003</v>
      </c>
      <c r="I9" s="45">
        <f>H9/D9*100</f>
        <v>78.41652940872477</v>
      </c>
      <c r="J9" s="45">
        <f>H9/(L9+M9+N9+O9+P9+Q9+R9+S9+U9+T9+M17+N17+O17+P17+Q17+R17+S17+T17+U17)*100</f>
        <v>88.23744682486699</v>
      </c>
      <c r="K9" s="23">
        <f>L9+M9+N9+O9+P9+Q9+R9+S9+T9+U9+-H10-H11-H12-H13-H14-H15-H16</f>
        <v>2679172.13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">
      <c r="A10" s="1"/>
      <c r="B10" s="21"/>
      <c r="C10" s="24" t="s">
        <v>17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</f>
        <v>14472070.350000001</v>
      </c>
      <c r="I10" s="46">
        <f>H10/D10*100</f>
        <v>82.45724089795455</v>
      </c>
      <c r="J10" s="92">
        <f>(H10+H11+H12+H13+H14+H15+H16)/(L9+M9+N9+O9+P9+Q9+R9+S9+T9+U9)*100</f>
        <v>89.0815554522646</v>
      </c>
      <c r="K10" s="51">
        <f>E10-H10</f>
        <v>3078929.6499999985</v>
      </c>
      <c r="Y10" s="69"/>
    </row>
    <row r="11" spans="1:25" ht="18">
      <c r="A11" s="1"/>
      <c r="B11" s="21"/>
      <c r="C11" s="24" t="s">
        <v>18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aca="true" t="shared" si="2" ref="K11:K16">E11-H11</f>
        <v>9626.879999999597</v>
      </c>
      <c r="Y11" s="69"/>
    </row>
    <row r="12" spans="1:25" s="4" customFormat="1" ht="18">
      <c r="A12" s="1"/>
      <c r="B12" s="5"/>
      <c r="C12" s="24" t="s">
        <v>19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93"/>
      <c r="K12" s="51">
        <f t="shared" si="2"/>
        <v>120528.20999999996</v>
      </c>
      <c r="Y12" s="69"/>
    </row>
    <row r="13" spans="1:25" ht="18">
      <c r="A13" s="1"/>
      <c r="B13" s="21"/>
      <c r="C13" s="24" t="s">
        <v>107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</f>
        <v>1535045</v>
      </c>
      <c r="I13" s="46">
        <f aca="true" t="shared" si="3" ref="I13:I24">H13/D13*100</f>
        <v>54.823035714285716</v>
      </c>
      <c r="J13" s="93"/>
      <c r="K13" s="51">
        <f t="shared" si="2"/>
        <v>1264955</v>
      </c>
      <c r="Y13" s="69"/>
    </row>
    <row r="14" spans="1:25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108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</f>
        <v>1855487.28</v>
      </c>
      <c r="I15" s="46">
        <f t="shared" si="3"/>
        <v>88.06308661606657</v>
      </c>
      <c r="J15" s="93"/>
      <c r="K15" s="51">
        <f t="shared" si="2"/>
        <v>251510.50000000023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109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4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6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10349975.8</v>
      </c>
      <c r="I17" s="46">
        <f t="shared" si="3"/>
        <v>84.79624929336295</v>
      </c>
      <c r="J17" s="92">
        <f>H17/(L17+M17+N17+O17+P17+Q17+R17+S17+T17+U17)*100</f>
        <v>86.50625043806951</v>
      </c>
      <c r="K17" s="71">
        <f>L17+M17+N17+O17+P17+Q17+R17+S17+T17+U17-H17</f>
        <v>1614449.5999999996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">
      <c r="A18" s="1"/>
      <c r="B18" s="21"/>
      <c r="C18" s="26" t="s">
        <v>21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</f>
        <v>4104634.41</v>
      </c>
      <c r="I18" s="47">
        <f>H18/D18*100</f>
        <v>90.9412741774676</v>
      </c>
      <c r="J18" s="93"/>
      <c r="K18" s="79">
        <f>D18-H18</f>
        <v>408865.58999999985</v>
      </c>
      <c r="Y18" s="69"/>
    </row>
    <row r="19" spans="1:25" ht="18">
      <c r="A19" s="1"/>
      <c r="B19" s="21"/>
      <c r="C19" s="26" t="s">
        <v>22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967227.6+543559.2+129600+884272.8+1164690+6055.65+983298</f>
        <v>4678703.25</v>
      </c>
      <c r="I19" s="47">
        <f>H19/D19*100</f>
        <v>87.82009253697724</v>
      </c>
      <c r="J19" s="93"/>
      <c r="K19" s="79">
        <f aca="true" t="shared" si="5" ref="K19:K24">D19-H19</f>
        <v>648896.75</v>
      </c>
      <c r="Y19" s="69"/>
    </row>
    <row r="20" spans="1:25" ht="18">
      <c r="A20" s="1"/>
      <c r="B20" s="21"/>
      <c r="C20" s="26" t="s">
        <v>23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</f>
        <v>301636.09</v>
      </c>
      <c r="I20" s="47"/>
      <c r="J20" s="93"/>
      <c r="K20" s="79">
        <f t="shared" si="5"/>
        <v>298663.91</v>
      </c>
      <c r="Y20" s="69"/>
    </row>
    <row r="21" spans="1:25" ht="36">
      <c r="A21" s="1"/>
      <c r="B21" s="21"/>
      <c r="C21" s="26" t="s">
        <v>24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</f>
        <v>996410.7300000001</v>
      </c>
      <c r="I21" s="47">
        <f t="shared" si="3"/>
        <v>96.82350889126423</v>
      </c>
      <c r="J21" s="93"/>
      <c r="K21" s="79">
        <f t="shared" si="5"/>
        <v>32689.269999999902</v>
      </c>
      <c r="Y21" s="69"/>
    </row>
    <row r="22" spans="1:25" ht="18">
      <c r="A22" s="1"/>
      <c r="B22" s="21"/>
      <c r="C22" s="26" t="s">
        <v>25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26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27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4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29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97621765.94999999</v>
      </c>
      <c r="I25" s="45">
        <f>H25/D25*100</f>
        <v>85.26372607439365</v>
      </c>
      <c r="J25" s="68">
        <f>H25/(L25+M25+N25+O25+P25+Q25+R25+S25+T25+U25)*100</f>
        <v>89.79358841569575</v>
      </c>
      <c r="K25" s="52">
        <f>L25+M25+N25+O25+P25+Q25+R25+S25+T25+T25+U25-H25</f>
        <v>29170021.670000017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9641128.32</v>
      </c>
      <c r="V25" s="62">
        <f t="shared" si="6"/>
        <v>2027592.4300000002</v>
      </c>
      <c r="W25" s="62">
        <f t="shared" si="6"/>
        <v>3748339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54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90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96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55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57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3"/>
        <v>99.88364925373135</v>
      </c>
      <c r="J30" s="67">
        <f t="shared" si="14"/>
        <v>99.88364925373135</v>
      </c>
      <c r="K30" s="52">
        <f t="shared" si="9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102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113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101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100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3"/>
        <v>99.8527619047619</v>
      </c>
      <c r="J34" s="67">
        <f t="shared" si="14"/>
        <v>99.8527619047619</v>
      </c>
      <c r="K34" s="52">
        <f t="shared" si="9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58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59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250000+350000+11000000+385798+506503.4+2540985.6+1579928.6+21155+3388311.6+2673656.8+17847+3371000+1497174.73</f>
        <v>27582360.73</v>
      </c>
      <c r="I36" s="46">
        <f t="shared" si="13"/>
        <v>93.18365111486486</v>
      </c>
      <c r="J36" s="67">
        <f t="shared" si="14"/>
        <v>93.62130042557588</v>
      </c>
      <c r="K36" s="52">
        <f t="shared" si="9"/>
        <v>12979268.84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60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98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</f>
        <v>41378390.28000001</v>
      </c>
      <c r="I38" s="46">
        <f t="shared" si="13"/>
        <v>83.97680055710163</v>
      </c>
      <c r="J38" s="67">
        <f t="shared" si="14"/>
        <v>91.46365041352247</v>
      </c>
      <c r="K38" s="52">
        <f t="shared" si="9"/>
        <v>8431923.469999991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692000-57666-634334+701511.75-701511.75+2500000-1.25+318500-250000-248339+3000000</f>
        <v>5320159.75</v>
      </c>
      <c r="V38" s="43">
        <f>130000-130000+1000000+1535000+1.25+250000-2000000</f>
        <v>785001.25</v>
      </c>
      <c r="W38" s="43">
        <f>3000000+1000000+248339-1000000</f>
        <v>3248339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61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</f>
        <v>4704367.85</v>
      </c>
      <c r="I40" s="46">
        <f t="shared" si="13"/>
        <v>73.73617319749216</v>
      </c>
      <c r="J40" s="67">
        <f t="shared" si="14"/>
        <v>73.73617319749216</v>
      </c>
      <c r="K40" s="52">
        <f t="shared" si="9"/>
        <v>2055632.1500000004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63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">
      <c r="A42" s="1"/>
      <c r="B42" s="5"/>
      <c r="C42" s="54" t="s">
        <v>104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38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</f>
        <v>6293247.409999999</v>
      </c>
      <c r="I43" s="46">
        <f>H43/D43*100</f>
        <v>81.73048584415584</v>
      </c>
      <c r="J43" s="67">
        <f t="shared" si="14"/>
        <v>82.0311326085145</v>
      </c>
      <c r="K43" s="52">
        <f t="shared" si="9"/>
        <v>1350311.0900000008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39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64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6" t="s">
        <v>28</v>
      </c>
      <c r="B46" s="87"/>
      <c r="C46" s="87"/>
      <c r="D46" s="87"/>
      <c r="E46" s="87"/>
      <c r="F46" s="87"/>
      <c r="G46" s="87"/>
      <c r="H46" s="87"/>
      <c r="I46" s="87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15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65262369.110000014</v>
      </c>
      <c r="I47" s="64">
        <f>H47/D47*100</f>
        <v>56.83463888570072</v>
      </c>
      <c r="J47" s="64">
        <f>H48/(L48+M48+N48+O48+P48+Q48+R48+S48+T48+U48)*100</f>
        <v>64.14362908728502</v>
      </c>
      <c r="K47" s="52"/>
      <c r="X47" s="65"/>
      <c r="Y47" s="69"/>
    </row>
    <row r="48" spans="1:25" s="16" customFormat="1" ht="19.5" customHeight="1">
      <c r="A48" s="1"/>
      <c r="B48" s="29" t="s">
        <v>29</v>
      </c>
      <c r="C48" s="29" t="s">
        <v>29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65262369.110000014</v>
      </c>
      <c r="I48" s="48">
        <f>H48/D48*100</f>
        <v>56.83463888570072</v>
      </c>
      <c r="J48" s="68">
        <f>H48/(L48+M48+N48+O48+P48+Q48+R48+S48+T48+U48)*100</f>
        <v>64.14362908728502</v>
      </c>
      <c r="K48" s="52">
        <f t="shared" si="9"/>
        <v>55680130.62999998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30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1">D49-X49</f>
        <v>0</v>
      </c>
    </row>
    <row r="50" spans="1:25" s="77" customFormat="1" ht="23.25" customHeight="1">
      <c r="A50" s="1"/>
      <c r="B50" s="29"/>
      <c r="C50" s="56" t="s">
        <v>65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8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66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67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68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69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9"/>
        <v>82.76946521739131</v>
      </c>
      <c r="K54" s="52">
        <f t="shared" si="9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103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70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71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106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112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72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73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74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99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75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76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7" t="s">
        <v>78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9"/>
        <v>100</v>
      </c>
      <c r="K66" s="52">
        <f t="shared" si="9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8"/>
        <v>0</v>
      </c>
    </row>
    <row r="67" spans="1:25" s="77" customFormat="1" ht="24.75" customHeight="1">
      <c r="A67" s="1"/>
      <c r="B67" s="29"/>
      <c r="C67" s="56" t="s">
        <v>79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9"/>
        <v>39.482256016108764</v>
      </c>
      <c r="K67" s="52">
        <f t="shared" si="9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8"/>
        <v>0</v>
      </c>
    </row>
    <row r="68" spans="1:25" s="77" customFormat="1" ht="26.25" customHeight="1">
      <c r="A68" s="1"/>
      <c r="B68" s="29"/>
      <c r="C68" s="58" t="s">
        <v>80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9"/>
        <v>16.477771999999998</v>
      </c>
      <c r="K68" s="52">
        <f t="shared" si="9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8"/>
        <v>0</v>
      </c>
    </row>
    <row r="69" spans="1:25" s="77" customFormat="1" ht="24.75" customHeight="1">
      <c r="A69" s="1"/>
      <c r="B69" s="29"/>
      <c r="C69" s="56" t="s">
        <v>81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9"/>
        <v>0</v>
      </c>
      <c r="K69" s="52">
        <f t="shared" si="9"/>
        <v>135000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97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/>
      <c r="K70" s="52">
        <f t="shared" si="9"/>
        <v>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82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9"/>
        <v>0</v>
      </c>
      <c r="K71" s="52">
        <f t="shared" si="9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5" t="s">
        <v>77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</f>
        <v>3456232</v>
      </c>
      <c r="I72" s="46">
        <f>H72/D72*100</f>
        <v>27.086457680250785</v>
      </c>
      <c r="J72" s="67">
        <f>H72/(L72+M72+N72+O72+P72+Q72+R72+S72+T72+U72)*100</f>
        <v>27.086457680250785</v>
      </c>
      <c r="K72" s="52">
        <f>L72+M72+N72+O72+P72+Q72+R72+S72+T72+T72+U72-H72</f>
        <v>15833768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83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6182.05+6000000+1080000+1700000+62537.98</f>
        <v>8848720.030000001</v>
      </c>
      <c r="I73" s="25">
        <f>H73/D73*100</f>
        <v>45.28515880245651</v>
      </c>
      <c r="J73" s="67">
        <f t="shared" si="19"/>
        <v>58.81040120739467</v>
      </c>
      <c r="K73" s="52">
        <f t="shared" si="9"/>
        <v>8717462.02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2.5" customHeight="1">
      <c r="A74" s="1"/>
      <c r="B74" s="29"/>
      <c r="C74" s="31" t="s">
        <v>118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/>
      <c r="K74" s="52"/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8"/>
        <v>0</v>
      </c>
    </row>
    <row r="75" spans="1:25" s="77" customFormat="1" ht="21.75" customHeight="1">
      <c r="A75" s="1"/>
      <c r="B75" s="29"/>
      <c r="C75" s="55" t="s">
        <v>84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9"/>
        <v>62.61171163506879</v>
      </c>
      <c r="K75" s="52">
        <f t="shared" si="9"/>
        <v>1304207.76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8"/>
        <v>0</v>
      </c>
    </row>
    <row r="76" spans="1:25" s="77" customFormat="1" ht="18.75" customHeight="1">
      <c r="A76" s="1"/>
      <c r="B76" s="29"/>
      <c r="C76" s="55" t="s">
        <v>85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9"/>
        <v>91.53896611251268</v>
      </c>
      <c r="K76" s="52">
        <f t="shared" si="9"/>
        <v>112966.49000000022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8"/>
        <v>0</v>
      </c>
    </row>
    <row r="77" spans="1:25" s="77" customFormat="1" ht="18.75" customHeight="1">
      <c r="A77" s="1"/>
      <c r="B77" s="29"/>
      <c r="C77" s="31" t="s">
        <v>31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595483.2+6729.38+480496.81+1110192.46+12728.84</f>
        <v>2205630.6899999995</v>
      </c>
      <c r="I77" s="46">
        <f>H77/D77*100</f>
        <v>87.5597733227471</v>
      </c>
      <c r="J77" s="67">
        <f t="shared" si="19"/>
        <v>87.5597733227471</v>
      </c>
      <c r="K77" s="52">
        <f t="shared" si="9"/>
        <v>313369.3100000005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32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9"/>
        <v>41.461356065573774</v>
      </c>
      <c r="K78" s="52">
        <f t="shared" si="9"/>
        <v>1785428.64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105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9"/>
        <v>0</v>
      </c>
      <c r="K79" s="52">
        <f t="shared" si="9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110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9"/>
        <v>0</v>
      </c>
      <c r="K80" s="52">
        <f t="shared" si="9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8"/>
        <v>0</v>
      </c>
    </row>
    <row r="81" spans="1:25" s="77" customFormat="1" ht="19.5" customHeight="1">
      <c r="A81" s="1"/>
      <c r="B81" s="29"/>
      <c r="C81" s="31" t="s">
        <v>111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/>
      <c r="I81" s="46"/>
      <c r="J81" s="67">
        <f t="shared" si="19"/>
        <v>0</v>
      </c>
      <c r="K81" s="52">
        <f t="shared" si="9"/>
        <v>160000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8"/>
        <v>0</v>
      </c>
    </row>
    <row r="82" spans="1:25" s="77" customFormat="1" ht="40.5" customHeight="1">
      <c r="A82" s="1"/>
      <c r="B82" s="29"/>
      <c r="C82" s="55" t="s">
        <v>33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9"/>
        <v>0</v>
      </c>
      <c r="K82" s="52">
        <f t="shared" si="9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8"/>
        <v>0</v>
      </c>
    </row>
    <row r="83" spans="1:26" s="77" customFormat="1" ht="42" customHeight="1">
      <c r="A83" s="1"/>
      <c r="B83" s="29"/>
      <c r="C83" s="55" t="s">
        <v>116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25">
        <f>1400000+4300000+1082142+1437858+23357.42+1714649.98+3000000+31555.91+92107+2956731.29+1161297.6</f>
        <v>17199699.200000003</v>
      </c>
      <c r="I83" s="46">
        <f>H83/D83*100</f>
        <v>91.94258405944299</v>
      </c>
      <c r="J83" s="67">
        <f t="shared" si="19"/>
        <v>97.57587337607082</v>
      </c>
      <c r="K83" s="52">
        <f t="shared" si="9"/>
        <v>7304800.799999997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8"/>
        <v>0</v>
      </c>
      <c r="Z83" s="60">
        <v>92107</v>
      </c>
    </row>
    <row r="84" spans="1:25" s="77" customFormat="1" ht="40.5" customHeight="1">
      <c r="A84" s="1"/>
      <c r="B84" s="29"/>
      <c r="C84" s="31" t="s">
        <v>34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9"/>
        <v>82.10184325215685</v>
      </c>
      <c r="K84" s="52">
        <f t="shared" si="9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35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9"/>
        <v>44.439665354330714</v>
      </c>
      <c r="K85" s="52">
        <f t="shared" si="9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8"/>
        <v>0</v>
      </c>
    </row>
    <row r="86" spans="1:25" s="77" customFormat="1" ht="39.75" customHeight="1">
      <c r="A86" s="1"/>
      <c r="B86" s="29"/>
      <c r="C86" s="55" t="s">
        <v>86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</f>
        <v>20949897.16</v>
      </c>
      <c r="I86" s="46">
        <f>H86/D86*100</f>
        <v>95.0108714739229</v>
      </c>
      <c r="J86" s="67">
        <f t="shared" si="19"/>
        <v>95.0108714739229</v>
      </c>
      <c r="K86" s="52">
        <f t="shared" si="9"/>
        <v>2125102.84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8"/>
        <v>0</v>
      </c>
    </row>
    <row r="87" spans="1:25" s="77" customFormat="1" ht="22.5" customHeight="1">
      <c r="A87" s="1"/>
      <c r="B87" s="29"/>
      <c r="C87" s="31" t="s">
        <v>36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9"/>
        <v>0</v>
      </c>
      <c r="K87" s="52">
        <f t="shared" si="9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8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9"/>
        <v>0</v>
      </c>
      <c r="K88" s="52">
        <f t="shared" si="9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8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9"/>
        <v>0</v>
      </c>
      <c r="K89" s="52">
        <f t="shared" si="9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87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>
        <f>5265.6</f>
        <v>5265.6</v>
      </c>
      <c r="I90" s="25">
        <f>H90/D90*100</f>
        <v>0.049929835003211465</v>
      </c>
      <c r="J90" s="67">
        <f t="shared" si="19"/>
        <v>0.05993317642047091</v>
      </c>
      <c r="K90" s="52">
        <f t="shared" si="9"/>
        <v>7529759.120000001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</f>
        <v>575193.63</v>
      </c>
      <c r="I91" s="46">
        <f>H91/D91*100</f>
        <v>16.044005188139803</v>
      </c>
      <c r="J91" s="67">
        <f t="shared" si="19"/>
        <v>16.985638911444376</v>
      </c>
      <c r="K91" s="52">
        <f aca="true" t="shared" si="22" ref="K91:K99">L91+M91+N91+O91+P91+Q91+R91+S91+T91+T91+U91-H91</f>
        <v>4880309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9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9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8"/>
        <v>0</v>
      </c>
    </row>
    <row r="94" spans="1:25" s="77" customFormat="1" ht="40.5" customHeight="1">
      <c r="A94" s="1"/>
      <c r="B94" s="29"/>
      <c r="C94" s="55" t="s">
        <v>91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</f>
        <v>444001.5</v>
      </c>
      <c r="I94" s="46">
        <f>H94/D94*100</f>
        <v>82.52815985130113</v>
      </c>
      <c r="J94" s="67">
        <f t="shared" si="19"/>
        <v>82.52815985130113</v>
      </c>
      <c r="K94" s="52">
        <f t="shared" si="22"/>
        <v>273998.5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8"/>
        <v>0</v>
      </c>
    </row>
    <row r="95" spans="1:25" s="77" customFormat="1" ht="21" customHeight="1">
      <c r="A95" s="1"/>
      <c r="B95" s="29"/>
      <c r="C95" s="55" t="s">
        <v>92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9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8"/>
        <v>0</v>
      </c>
    </row>
    <row r="96" spans="1:25" s="77" customFormat="1" ht="26.25" customHeight="1">
      <c r="A96" s="1"/>
      <c r="B96" s="29"/>
      <c r="C96" s="55" t="s">
        <v>93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9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8"/>
        <v>0</v>
      </c>
    </row>
    <row r="97" spans="1:25" s="77" customFormat="1" ht="22.5" customHeight="1">
      <c r="A97" s="1"/>
      <c r="B97" s="29"/>
      <c r="C97" s="56" t="s">
        <v>94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9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8"/>
        <v>0</v>
      </c>
    </row>
    <row r="98" spans="1:25" s="77" customFormat="1" ht="22.5" customHeight="1">
      <c r="A98" s="1"/>
      <c r="B98" s="29"/>
      <c r="C98" s="55" t="s">
        <v>95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9"/>
        <v>0</v>
      </c>
      <c r="K98" s="52">
        <f t="shared" si="22"/>
        <v>100000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8"/>
        <v>0</v>
      </c>
    </row>
    <row r="99" spans="1:25" ht="18">
      <c r="A99" s="33"/>
      <c r="B99" s="18"/>
      <c r="C99" s="34" t="s">
        <v>9</v>
      </c>
      <c r="D99" s="20">
        <f>D8+D47</f>
        <v>270396458.07</v>
      </c>
      <c r="E99" s="20">
        <f>E8+E47</f>
        <v>41074047.07</v>
      </c>
      <c r="F99" s="20">
        <f>F8+F47</f>
        <v>229322411</v>
      </c>
      <c r="G99" s="20">
        <f>G8+G47</f>
        <v>229322411</v>
      </c>
      <c r="H99" s="20">
        <f>H8+H47</f>
        <v>195092977.26</v>
      </c>
      <c r="I99" s="44">
        <f>H99/D99*100</f>
        <v>72.15071478839212</v>
      </c>
      <c r="J99" s="44">
        <f>H99/(L99+M99+N99+O99+P99+Q99+R99+S99+T99+U99)*100</f>
        <v>78.99634863397023</v>
      </c>
      <c r="K99" s="52">
        <f t="shared" si="22"/>
        <v>90863114.80999994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40712965.41</v>
      </c>
      <c r="V99" s="20">
        <f t="shared" si="23"/>
        <v>15592347.779999997</v>
      </c>
      <c r="W99" s="20">
        <f t="shared" si="23"/>
        <v>7839559.859999999</v>
      </c>
      <c r="X99" s="20">
        <f t="shared" si="23"/>
        <v>270396458.07</v>
      </c>
      <c r="Y99" s="69">
        <f>D99-X99</f>
        <v>0</v>
      </c>
    </row>
    <row r="100" spans="1:25" ht="18" hidden="1">
      <c r="A100" s="38" t="s">
        <v>37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8"/>
        <v>0</v>
      </c>
    </row>
    <row r="101" spans="1:25" ht="18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8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2016-08-09T12:24:13Z</cp:lastPrinted>
  <dcterms:created xsi:type="dcterms:W3CDTF">2014-01-17T10:52:16Z</dcterms:created>
  <dcterms:modified xsi:type="dcterms:W3CDTF">2016-10-26T13:31:51Z</dcterms:modified>
  <cp:category/>
  <cp:version/>
  <cp:contentType/>
  <cp:contentStatus/>
</cp:coreProperties>
</file>